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. 유가희 회사\01. 자격검정센터\2024_자검\01. 출제\01. 출제\05. ITQ_3월_정기\10. 기출공지\103_엑셀\"/>
    </mc:Choice>
  </mc:AlternateContent>
  <xr:revisionPtr revIDLastSave="0" documentId="13_ncr:1_{B9990D17-05AC-4DEF-908C-E0A7F2448BAC}" xr6:coauthVersionLast="47" xr6:coauthVersionMax="47" xr10:uidLastSave="{00000000-0000-0000-0000-000000000000}"/>
  <bookViews>
    <workbookView xWindow="-120" yWindow="-120" windowWidth="29040" windowHeight="15720" xr2:uid="{E15E2F63-3BC6-4CFD-BC2B-F50E6F1956B1}"/>
  </bookViews>
  <sheets>
    <sheet name="제1작업" sheetId="1" r:id="rId1"/>
    <sheet name="제2작업" sheetId="2" r:id="rId2"/>
    <sheet name="제3작업" sheetId="3" r:id="rId3"/>
    <sheet name="제4작업" sheetId="6" r:id="rId4"/>
  </sheets>
  <definedNames>
    <definedName name="_xlnm._FilterDatabase" localSheetId="1" hidden="1">제2작업!$B$2:$H$10</definedName>
    <definedName name="_xlnm.Criteria" localSheetId="1">제2작업!$B$14:$C$15</definedName>
    <definedName name="_xlnm.Extract" localSheetId="1">제2작업!$B$18:$F$18</definedName>
    <definedName name="출시연도">제1작업!$E$5:$E$12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J12" i="1"/>
  <c r="J11" i="1"/>
  <c r="J10" i="1"/>
  <c r="J9" i="1"/>
  <c r="J8" i="1"/>
  <c r="J7" i="1"/>
  <c r="J6" i="1"/>
  <c r="J5" i="1"/>
  <c r="I12" i="1"/>
  <c r="I11" i="1"/>
  <c r="I10" i="1"/>
  <c r="I9" i="1"/>
  <c r="I8" i="1"/>
  <c r="I7" i="1"/>
  <c r="I6" i="1"/>
  <c r="I5" i="1"/>
  <c r="H11" i="2"/>
  <c r="D15" i="3"/>
  <c r="D11" i="3"/>
  <c r="D6" i="3"/>
  <c r="D17" i="3" s="1"/>
  <c r="H16" i="3"/>
  <c r="H12" i="3"/>
  <c r="H7" i="3"/>
  <c r="H18" i="3" s="1"/>
  <c r="J14" i="1"/>
  <c r="J13" i="1"/>
  <c r="E13" i="1"/>
</calcChain>
</file>

<file path=xl/sharedStrings.xml><?xml version="1.0" encoding="utf-8"?>
<sst xmlns="http://schemas.openxmlformats.org/spreadsheetml/2006/main" count="152" uniqueCount="51">
  <si>
    <t>전체 개수</t>
  </si>
  <si>
    <t>전체 평균</t>
  </si>
  <si>
    <t>제조국</t>
    <phoneticPr fontId="2" type="noConversion"/>
  </si>
  <si>
    <t>2022년</t>
  </si>
  <si>
    <t>지니오에스베이직</t>
  </si>
  <si>
    <t>2020년</t>
  </si>
  <si>
    <t>지니오에스쉐어</t>
  </si>
  <si>
    <t>에센자미니</t>
  </si>
  <si>
    <t>2017년</t>
  </si>
  <si>
    <t>시티즈플래티넘</t>
  </si>
  <si>
    <t>2023년</t>
  </si>
  <si>
    <t>크리아티스타플러스</t>
  </si>
  <si>
    <t>프란시스와이</t>
  </si>
  <si>
    <t>엑스원 이녹스</t>
  </si>
  <si>
    <t>2021년</t>
  </si>
  <si>
    <t>제품명</t>
  </si>
  <si>
    <t>제품명</t>
    <phoneticPr fontId="2" type="noConversion"/>
  </si>
  <si>
    <t>관리번호</t>
  </si>
  <si>
    <t>출시연도</t>
  </si>
  <si>
    <t>판매가격</t>
  </si>
  <si>
    <t>수입판매원</t>
  </si>
  <si>
    <t>수입판매원</t>
    <phoneticPr fontId="2" type="noConversion"/>
  </si>
  <si>
    <t>씽킹캡슐머신</t>
  </si>
  <si>
    <t>일라오미</t>
  </si>
  <si>
    <t>네소프레소</t>
  </si>
  <si>
    <t>네소카페</t>
  </si>
  <si>
    <t>XN-107</t>
  </si>
  <si>
    <t>NS-201</t>
  </si>
  <si>
    <t>SC-106</t>
  </si>
  <si>
    <t>FL-309</t>
  </si>
  <si>
    <t>EF-100</t>
  </si>
  <si>
    <t>CP-206</t>
  </si>
  <si>
    <t>ML-308</t>
  </si>
  <si>
    <t>물통용량
(L)</t>
    <phoneticPr fontId="2" type="noConversion"/>
  </si>
  <si>
    <t>소비전력
(W)</t>
  </si>
  <si>
    <t>소비전력
(W)</t>
    <phoneticPr fontId="2" type="noConversion"/>
  </si>
  <si>
    <t>VIP 할인가</t>
    <phoneticPr fontId="2" type="noConversion"/>
  </si>
  <si>
    <t>판매가격 전체평균</t>
    <phoneticPr fontId="2" type="noConversion"/>
  </si>
  <si>
    <t>2022년 출시제품 개수</t>
    <phoneticPr fontId="2" type="noConversion"/>
  </si>
  <si>
    <t>XF-405</t>
    <phoneticPr fontId="2" type="noConversion"/>
  </si>
  <si>
    <t>네소프레소 소비전력(W) 평균</t>
    <phoneticPr fontId="2" type="noConversion"/>
  </si>
  <si>
    <t>&lt;&gt;네소프레소</t>
    <phoneticPr fontId="2" type="noConversion"/>
  </si>
  <si>
    <t>네소프레소 평균</t>
  </si>
  <si>
    <t>일라오미 평균</t>
  </si>
  <si>
    <t>네소카페 평균</t>
  </si>
  <si>
    <t>네소카페 개수</t>
  </si>
  <si>
    <t>일라오미 개수</t>
  </si>
  <si>
    <t>네소프레소 개수</t>
  </si>
  <si>
    <t>판매가격</t>
    <phoneticPr fontId="2" type="noConversion"/>
  </si>
  <si>
    <t>&gt;=100000</t>
    <phoneticPr fontId="2" type="noConversion"/>
  </si>
  <si>
    <t>일라오미 소비전력(W) 합계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</si>
</sst>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#,##0&quot;원&quot;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auto="1"/>
      </diagonal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41" fontId="3" fillId="0" borderId="1" xfId="1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1" fontId="3" fillId="0" borderId="10" xfId="1" applyFont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76" fontId="3" fillId="0" borderId="1" xfId="1" applyNumberFormat="1" applyFont="1" applyBorder="1" applyAlignment="1">
      <alignment horizontal="right" vertical="center"/>
    </xf>
    <xf numFmtId="176" fontId="3" fillId="0" borderId="10" xfId="1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176" fontId="3" fillId="0" borderId="0" xfId="1" applyNumberFormat="1" applyFont="1" applyBorder="1" applyAlignment="1">
      <alignment horizontal="right" vertical="center"/>
    </xf>
    <xf numFmtId="41" fontId="3" fillId="0" borderId="0" xfId="1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41" fontId="3" fillId="0" borderId="1" xfId="1" applyFont="1" applyBorder="1" applyAlignment="1">
      <alignment horizontal="center" vertical="center"/>
    </xf>
    <xf numFmtId="41" fontId="3" fillId="0" borderId="10" xfId="1" applyFont="1" applyBorder="1" applyAlignment="1">
      <alignment horizontal="center" vertical="center"/>
    </xf>
    <xf numFmtId="41" fontId="3" fillId="0" borderId="11" xfId="1" applyFont="1" applyBorder="1" applyAlignment="1">
      <alignment horizontal="center" vertical="center"/>
    </xf>
    <xf numFmtId="176" fontId="3" fillId="0" borderId="0" xfId="0" applyNumberFormat="1" applyFont="1">
      <alignment vertical="center"/>
    </xf>
    <xf numFmtId="2" fontId="3" fillId="0" borderId="1" xfId="1" applyNumberFormat="1" applyFont="1" applyBorder="1" applyAlignment="1">
      <alignment horizontal="right" vertical="center"/>
    </xf>
    <xf numFmtId="2" fontId="3" fillId="0" borderId="10" xfId="1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41" fontId="3" fillId="0" borderId="1" xfId="1" applyFont="1" applyBorder="1">
      <alignment vertical="center"/>
    </xf>
    <xf numFmtId="2" fontId="3" fillId="0" borderId="0" xfId="1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41" fontId="3" fillId="0" borderId="0" xfId="0" applyNumberFormat="1" applyFont="1">
      <alignment vertical="center"/>
    </xf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2" fontId="3" fillId="0" borderId="13" xfId="1" applyNumberFormat="1" applyFont="1" applyBorder="1" applyAlignment="1">
      <alignment horizontal="right" vertical="center"/>
    </xf>
    <xf numFmtId="41" fontId="3" fillId="0" borderId="13" xfId="1" applyFont="1" applyBorder="1" applyAlignment="1">
      <alignment horizontal="right" vertical="center"/>
    </xf>
    <xf numFmtId="176" fontId="3" fillId="0" borderId="13" xfId="1" applyNumberFormat="1" applyFont="1" applyBorder="1" applyAlignment="1">
      <alignment horizontal="right" vertical="center"/>
    </xf>
    <xf numFmtId="0" fontId="3" fillId="2" borderId="15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2" fontId="3" fillId="0" borderId="5" xfId="1" applyNumberFormat="1" applyFont="1" applyBorder="1" applyAlignment="1">
      <alignment horizontal="right" vertical="center"/>
    </xf>
    <xf numFmtId="41" fontId="3" fillId="0" borderId="5" xfId="1" applyFont="1" applyBorder="1" applyAlignment="1">
      <alignment horizontal="right" vertical="center"/>
    </xf>
    <xf numFmtId="176" fontId="3" fillId="0" borderId="5" xfId="1" applyNumberFormat="1" applyFont="1" applyBorder="1" applyAlignment="1">
      <alignment horizontal="right" vertical="center"/>
    </xf>
    <xf numFmtId="41" fontId="3" fillId="0" borderId="5" xfId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3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ysClr val="windowText" lastClr="000000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r>
              <a:rPr lang="ko-KR" sz="2000" b="1"/>
              <a:t>네소프레소와 네소카페 비교 분석</a:t>
            </a:r>
          </a:p>
        </c:rich>
      </c:tx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제1작업!$H$4</c:f>
              <c:strCache>
                <c:ptCount val="1"/>
                <c:pt idx="0">
                  <c:v>판매가격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9FC-457B-BECD-A202AE651B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굴림" panose="020B0600000101010101" pitchFamily="50" charset="-127"/>
                    <a:ea typeface="굴림" panose="020B0600000101010101" pitchFamily="50" charset="-127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(제1작업!$D$5:$D$6,제1작업!$D$8:$D$10)</c:f>
              <c:strCache>
                <c:ptCount val="5"/>
                <c:pt idx="0">
                  <c:v>시티즈플래티넘</c:v>
                </c:pt>
                <c:pt idx="1">
                  <c:v>지니오에스베이직</c:v>
                </c:pt>
                <c:pt idx="2">
                  <c:v>에센자미니</c:v>
                </c:pt>
                <c:pt idx="3">
                  <c:v>지니오에스쉐어</c:v>
                </c:pt>
                <c:pt idx="4">
                  <c:v>크리아티스타플러스</c:v>
                </c:pt>
              </c:strCache>
            </c:strRef>
          </c:cat>
          <c:val>
            <c:numRef>
              <c:f>(제1작업!$H$5:$H$6,제1작업!$H$8:$H$10)</c:f>
              <c:numCache>
                <c:formatCode>#,##0"원"</c:formatCode>
                <c:ptCount val="5"/>
                <c:pt idx="0">
                  <c:v>315000</c:v>
                </c:pt>
                <c:pt idx="1">
                  <c:v>89000</c:v>
                </c:pt>
                <c:pt idx="2">
                  <c:v>151140</c:v>
                </c:pt>
                <c:pt idx="3">
                  <c:v>138800</c:v>
                </c:pt>
                <c:pt idx="4">
                  <c:v>789500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FC-457B-BECD-A202AE651B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031706447"/>
        <c:axId val="709617807"/>
      </c:barChart>
      <c:lineChart>
        <c:grouping val="standard"/>
        <c:varyColors val="0"/>
        <c:ser>
          <c:idx val="0"/>
          <c:order val="0"/>
          <c:tx>
            <c:v>소비전력(W)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prstDash val="solid"/>
              </a:ln>
              <a:effectLst/>
            </c:spPr>
          </c:marker>
          <c:cat>
            <c:strRef>
              <c:f>(제1작업!$D$5:$D$6,제1작업!$D$8:$D$10)</c:f>
              <c:strCache>
                <c:ptCount val="5"/>
                <c:pt idx="0">
                  <c:v>시티즈플래티넘</c:v>
                </c:pt>
                <c:pt idx="1">
                  <c:v>지니오에스베이직</c:v>
                </c:pt>
                <c:pt idx="2">
                  <c:v>에센자미니</c:v>
                </c:pt>
                <c:pt idx="3">
                  <c:v>지니오에스쉐어</c:v>
                </c:pt>
                <c:pt idx="4">
                  <c:v>크리아티스타플러스</c:v>
                </c:pt>
              </c:strCache>
            </c:strRef>
          </c:cat>
          <c:val>
            <c:numRef>
              <c:f>(제1작업!$G$5:$G$6,제1작업!$G$8:$G$10)</c:f>
              <c:numCache>
                <c:formatCode>_(* #,##0_);_(* \(#,##0\);_(* "-"_);_(@_)</c:formatCode>
                <c:ptCount val="5"/>
                <c:pt idx="0">
                  <c:v>1150</c:v>
                </c:pt>
                <c:pt idx="1">
                  <c:v>1340</c:v>
                </c:pt>
                <c:pt idx="2">
                  <c:v>1180</c:v>
                </c:pt>
                <c:pt idx="3">
                  <c:v>1500</c:v>
                </c:pt>
                <c:pt idx="4">
                  <c:v>1600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FC-457B-BECD-A202AE651B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451775"/>
        <c:axId val="851222639"/>
      </c:lineChart>
      <c:catAx>
        <c:axId val="10317064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709617807"/>
        <c:crosses val="autoZero"/>
        <c:auto val="1"/>
        <c:lblAlgn val="ctr"/>
        <c:lblOffset val="100"/>
        <c:noMultiLvlLbl val="0"/>
      </c:catAx>
      <c:valAx>
        <c:axId val="709617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numFmt formatCode="#,##0&quot;원&quot;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1031706447"/>
        <c:crosses val="autoZero"/>
        <c:crossBetween val="between"/>
      </c:valAx>
      <c:valAx>
        <c:axId val="851222639"/>
        <c:scaling>
          <c:orientation val="minMax"/>
        </c:scaling>
        <c:delete val="0"/>
        <c:axPos val="r"/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굴림" panose="020B0600000101010101" pitchFamily="50" charset="-127"/>
                <a:ea typeface="굴림" panose="020B0600000101010101" pitchFamily="50" charset="-127"/>
                <a:cs typeface="+mn-cs"/>
              </a:defRPr>
            </a:pPr>
            <a:endParaRPr lang="ko-KR"/>
          </a:p>
        </c:txPr>
        <c:crossAx val="715451775"/>
        <c:crosses val="max"/>
        <c:crossBetween val="between"/>
        <c:majorUnit val="500"/>
      </c:valAx>
      <c:catAx>
        <c:axId val="71545177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51222639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>
      <a:blip xmlns:r="http://schemas.openxmlformats.org/officeDocument/2006/relationships" r:embed="rId3"/>
      <a:tile tx="0" ty="0" sx="100000" sy="100000" flip="none" algn="tl"/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굴림" panose="020B0600000101010101" pitchFamily="50" charset="-127"/>
          <a:ea typeface="굴림" panose="020B0600000101010101" pitchFamily="50" charset="-127"/>
        </a:defRPr>
      </a:pPr>
      <a:endParaRPr lang="ko-KR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49E7EB4-9446-4084-8D7A-FD422CAC8DFC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91440</xdr:rowOff>
    </xdr:from>
    <xdr:to>
      <xdr:col>6</xdr:col>
      <xdr:colOff>449580</xdr:colOff>
      <xdr:row>2</xdr:row>
      <xdr:rowOff>190500</xdr:rowOff>
    </xdr:to>
    <xdr:sp macro="" textlink="">
      <xdr:nvSpPr>
        <xdr:cNvPr id="2" name="사다리꼴 1">
          <a:extLst>
            <a:ext uri="{FF2B5EF4-FFF2-40B4-BE49-F238E27FC236}">
              <a16:creationId xmlns:a16="http://schemas.microsoft.com/office/drawing/2014/main" id="{002D5691-7CBC-6DDF-AD0F-4E2D9A09DB51}"/>
            </a:ext>
          </a:extLst>
        </xdr:cNvPr>
        <xdr:cNvSpPr/>
      </xdr:nvSpPr>
      <xdr:spPr>
        <a:xfrm>
          <a:off x="140970" y="91440"/>
          <a:ext cx="5200650" cy="723900"/>
        </a:xfrm>
        <a:prstGeom prst="trapezoid">
          <a:avLst/>
        </a:prstGeom>
        <a:solidFill>
          <a:srgbClr val="FFFF00"/>
        </a:solidFill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ko-KR" altLang="en-US" sz="2400" b="1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인기 캡슐 커피머신</a:t>
          </a:r>
          <a:r>
            <a:rPr lang="ko-KR" altLang="en-US" sz="2400" b="1" baseline="0">
              <a:solidFill>
                <a:schemeClr val="tx1"/>
              </a:solidFill>
              <a:latin typeface="굴림" panose="020B0600000101010101" pitchFamily="50" charset="-127"/>
              <a:ea typeface="굴림" panose="020B0600000101010101" pitchFamily="50" charset="-127"/>
            </a:rPr>
            <a:t> 상품 비교</a:t>
          </a:r>
          <a:endParaRPr lang="ko-KR" altLang="en-US" sz="2400" b="1">
            <a:solidFill>
              <a:schemeClr val="tx1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xdr:txBody>
    </xdr:sp>
    <xdr:clientData/>
  </xdr:twoCellAnchor>
  <xdr:twoCellAnchor>
    <xdr:from>
      <xdr:col>7</xdr:col>
      <xdr:colOff>0</xdr:colOff>
      <xdr:row>0</xdr:row>
      <xdr:rowOff>87630</xdr:rowOff>
    </xdr:from>
    <xdr:to>
      <xdr:col>10</xdr:col>
      <xdr:colOff>0</xdr:colOff>
      <xdr:row>2</xdr:row>
      <xdr:rowOff>189230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426BEABD-66AD-B438-7241-0229E61FB0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9760" y="87630"/>
          <a:ext cx="2727960" cy="72644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46E6A492-A414-73C1-5285-4EDBD2F75BC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0.45321</cdr:x>
      <cdr:y>0.5645</cdr:y>
    </cdr:from>
    <cdr:to>
      <cdr:x>0.58017</cdr:x>
      <cdr:y>0.65858</cdr:y>
    </cdr:to>
    <cdr:sp macro="" textlink="">
      <cdr:nvSpPr>
        <cdr:cNvPr id="2" name="말풍선: 모서리가 둥근 사각형 1">
          <a:extLst xmlns:a="http://schemas.openxmlformats.org/drawingml/2006/main">
            <a:ext uri="{FF2B5EF4-FFF2-40B4-BE49-F238E27FC236}">
              <a16:creationId xmlns:a16="http://schemas.microsoft.com/office/drawing/2014/main" id="{218E1AA6-5FE3-C0BA-71D3-59CD2FF7188B}"/>
            </a:ext>
          </a:extLst>
        </cdr:cNvPr>
        <cdr:cNvSpPr/>
      </cdr:nvSpPr>
      <cdr:spPr>
        <a:xfrm xmlns:a="http://schemas.openxmlformats.org/drawingml/2006/main">
          <a:off x="4217581" y="3430443"/>
          <a:ext cx="1181480" cy="571720"/>
        </a:xfrm>
        <a:prstGeom xmlns:a="http://schemas.openxmlformats.org/drawingml/2006/main" prst="wedgeRoundRectCallout">
          <a:avLst>
            <a:gd name="adj1" fmla="val -18683"/>
            <a:gd name="adj2" fmla="val 102500"/>
            <a:gd name="adj3" fmla="val 16667"/>
          </a:avLst>
        </a:prstGeom>
        <a:solidFill xmlns:a="http://schemas.openxmlformats.org/drawingml/2006/main">
          <a:schemeClr val="bg1"/>
        </a:solidFill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ko-KR" altLang="en-US">
              <a:solidFill>
                <a:sysClr val="windowText" lastClr="000000"/>
              </a:solidFill>
              <a:latin typeface="굴림" panose="020B0600000101010101" pitchFamily="50" charset="-127"/>
              <a:ea typeface="굴림" panose="020B0600000101010101" pitchFamily="50" charset="-127"/>
            </a:rPr>
            <a:t>초소형 머신</a:t>
          </a:r>
          <a:endParaRPr lang="ko-KR">
            <a:solidFill>
              <a:sysClr val="windowText" lastClr="000000"/>
            </a:solidFill>
            <a:latin typeface="굴림" panose="020B0600000101010101" pitchFamily="50" charset="-127"/>
            <a:ea typeface="굴림" panose="020B0600000101010101" pitchFamily="50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144A6-C306-4344-8BC3-1CD845701770}">
  <dimension ref="B1:K26"/>
  <sheetViews>
    <sheetView tabSelected="1" topLeftCell="B1" workbookViewId="0">
      <selection activeCell="K23" sqref="K23"/>
    </sheetView>
  </sheetViews>
  <sheetFormatPr defaultColWidth="8.75" defaultRowHeight="16.5" x14ac:dyDescent="0.3"/>
  <cols>
    <col min="1" max="1" width="1.625" style="1" customWidth="1"/>
    <col min="2" max="2" width="10.125" style="1" customWidth="1"/>
    <col min="3" max="3" width="11.125" style="1" customWidth="1"/>
    <col min="4" max="4" width="19.75" style="1" customWidth="1"/>
    <col min="5" max="5" width="11.125" style="1" customWidth="1"/>
    <col min="6" max="7" width="10.625" style="1" customWidth="1"/>
    <col min="8" max="8" width="13.625" style="1" customWidth="1"/>
    <col min="9" max="10" width="11.125" style="1" customWidth="1"/>
    <col min="11" max="11" width="10.75" customWidth="1"/>
    <col min="12" max="16384" width="8.75" style="1"/>
  </cols>
  <sheetData>
    <row r="1" spans="2:10" ht="24.6" customHeight="1" x14ac:dyDescent="0.3"/>
    <row r="2" spans="2:10" ht="24.6" customHeight="1" x14ac:dyDescent="0.3"/>
    <row r="3" spans="2:10" ht="24.6" customHeight="1" thickBot="1" x14ac:dyDescent="0.35"/>
    <row r="4" spans="2:10" ht="27.75" thickBot="1" x14ac:dyDescent="0.35">
      <c r="B4" s="8" t="s">
        <v>17</v>
      </c>
      <c r="C4" s="9" t="s">
        <v>20</v>
      </c>
      <c r="D4" s="9" t="s">
        <v>15</v>
      </c>
      <c r="E4" s="9" t="s">
        <v>18</v>
      </c>
      <c r="F4" s="10" t="s">
        <v>33</v>
      </c>
      <c r="G4" s="10" t="s">
        <v>35</v>
      </c>
      <c r="H4" s="10" t="s">
        <v>19</v>
      </c>
      <c r="I4" s="9" t="s">
        <v>36</v>
      </c>
      <c r="J4" s="36" t="s">
        <v>2</v>
      </c>
    </row>
    <row r="5" spans="2:10" x14ac:dyDescent="0.3">
      <c r="B5" s="37" t="s">
        <v>30</v>
      </c>
      <c r="C5" s="38" t="s">
        <v>24</v>
      </c>
      <c r="D5" s="38" t="s">
        <v>9</v>
      </c>
      <c r="E5" s="38" t="s">
        <v>10</v>
      </c>
      <c r="F5" s="39">
        <v>1</v>
      </c>
      <c r="G5" s="40">
        <v>1150</v>
      </c>
      <c r="H5" s="41">
        <v>315000</v>
      </c>
      <c r="I5" s="42">
        <f t="shared" ref="I5:I12" si="0">ROUND(H5*0.95,-3)</f>
        <v>299000</v>
      </c>
      <c r="J5" s="43" t="str">
        <f t="shared" ref="J5:J12" si="1">IF(MID(B5,4,1)="1","중국",IF(MID(B5,4,1)="2","이탈리아","기타"))</f>
        <v>중국</v>
      </c>
    </row>
    <row r="6" spans="2:10" x14ac:dyDescent="0.3">
      <c r="B6" s="4" t="s">
        <v>26</v>
      </c>
      <c r="C6" s="2" t="s">
        <v>25</v>
      </c>
      <c r="D6" s="2" t="s">
        <v>4</v>
      </c>
      <c r="E6" s="2" t="s">
        <v>5</v>
      </c>
      <c r="F6" s="24">
        <v>0.8</v>
      </c>
      <c r="G6" s="3">
        <v>1340</v>
      </c>
      <c r="H6" s="11">
        <v>89000</v>
      </c>
      <c r="I6" s="20">
        <f t="shared" si="0"/>
        <v>85000</v>
      </c>
      <c r="J6" s="16" t="str">
        <f t="shared" si="1"/>
        <v>중국</v>
      </c>
    </row>
    <row r="7" spans="2:10" x14ac:dyDescent="0.3">
      <c r="B7" s="4" t="s">
        <v>31</v>
      </c>
      <c r="C7" s="2" t="s">
        <v>23</v>
      </c>
      <c r="D7" s="2" t="s">
        <v>12</v>
      </c>
      <c r="E7" s="2" t="s">
        <v>5</v>
      </c>
      <c r="F7" s="24">
        <v>0.75</v>
      </c>
      <c r="G7" s="3">
        <v>850</v>
      </c>
      <c r="H7" s="11">
        <v>112750</v>
      </c>
      <c r="I7" s="20">
        <f t="shared" si="0"/>
        <v>107000</v>
      </c>
      <c r="J7" s="16" t="str">
        <f t="shared" si="1"/>
        <v>이탈리아</v>
      </c>
    </row>
    <row r="8" spans="2:10" x14ac:dyDescent="0.3">
      <c r="B8" s="4" t="s">
        <v>29</v>
      </c>
      <c r="C8" s="2" t="s">
        <v>24</v>
      </c>
      <c r="D8" s="2" t="s">
        <v>7</v>
      </c>
      <c r="E8" s="2" t="s">
        <v>8</v>
      </c>
      <c r="F8" s="24">
        <v>0.6</v>
      </c>
      <c r="G8" s="3">
        <v>1180</v>
      </c>
      <c r="H8" s="11">
        <v>151140</v>
      </c>
      <c r="I8" s="20">
        <f t="shared" si="0"/>
        <v>144000</v>
      </c>
      <c r="J8" s="16" t="str">
        <f t="shared" si="1"/>
        <v>기타</v>
      </c>
    </row>
    <row r="9" spans="2:10" x14ac:dyDescent="0.3">
      <c r="B9" s="4" t="s">
        <v>27</v>
      </c>
      <c r="C9" s="2" t="s">
        <v>25</v>
      </c>
      <c r="D9" s="2" t="s">
        <v>6</v>
      </c>
      <c r="E9" s="2" t="s">
        <v>3</v>
      </c>
      <c r="F9" s="24">
        <v>0.8</v>
      </c>
      <c r="G9" s="3">
        <v>1500</v>
      </c>
      <c r="H9" s="11">
        <v>138800</v>
      </c>
      <c r="I9" s="20">
        <f t="shared" si="0"/>
        <v>132000</v>
      </c>
      <c r="J9" s="16" t="str">
        <f t="shared" si="1"/>
        <v>이탈리아</v>
      </c>
    </row>
    <row r="10" spans="2:10" x14ac:dyDescent="0.3">
      <c r="B10" s="4" t="s">
        <v>39</v>
      </c>
      <c r="C10" s="2" t="s">
        <v>24</v>
      </c>
      <c r="D10" s="2" t="s">
        <v>11</v>
      </c>
      <c r="E10" s="2" t="s">
        <v>8</v>
      </c>
      <c r="F10" s="24">
        <v>1.5</v>
      </c>
      <c r="G10" s="3">
        <v>1600</v>
      </c>
      <c r="H10" s="11">
        <v>789500</v>
      </c>
      <c r="I10" s="20">
        <f t="shared" si="0"/>
        <v>750000</v>
      </c>
      <c r="J10" s="16" t="str">
        <f t="shared" si="1"/>
        <v>기타</v>
      </c>
    </row>
    <row r="11" spans="2:10" x14ac:dyDescent="0.3">
      <c r="B11" s="4" t="s">
        <v>28</v>
      </c>
      <c r="C11" s="2" t="s">
        <v>23</v>
      </c>
      <c r="D11" s="2" t="s">
        <v>22</v>
      </c>
      <c r="E11" s="2" t="s">
        <v>3</v>
      </c>
      <c r="F11" s="24">
        <v>0.62</v>
      </c>
      <c r="G11" s="3">
        <v>1200</v>
      </c>
      <c r="H11" s="11">
        <v>78570</v>
      </c>
      <c r="I11" s="20">
        <f t="shared" si="0"/>
        <v>75000</v>
      </c>
      <c r="J11" s="16" t="str">
        <f t="shared" si="1"/>
        <v>중국</v>
      </c>
    </row>
    <row r="12" spans="2:10" ht="17.25" thickBot="1" x14ac:dyDescent="0.35">
      <c r="B12" s="5" t="s">
        <v>32</v>
      </c>
      <c r="C12" s="6" t="s">
        <v>23</v>
      </c>
      <c r="D12" s="6" t="s">
        <v>13</v>
      </c>
      <c r="E12" s="6" t="s">
        <v>14</v>
      </c>
      <c r="F12" s="25">
        <v>1</v>
      </c>
      <c r="G12" s="7">
        <v>1200</v>
      </c>
      <c r="H12" s="12">
        <v>572150</v>
      </c>
      <c r="I12" s="21">
        <f t="shared" si="0"/>
        <v>544000</v>
      </c>
      <c r="J12" s="17" t="str">
        <f t="shared" si="1"/>
        <v>기타</v>
      </c>
    </row>
    <row r="13" spans="2:10" ht="17.649999999999999" customHeight="1" x14ac:dyDescent="0.3">
      <c r="B13" s="45" t="s">
        <v>37</v>
      </c>
      <c r="C13" s="46"/>
      <c r="D13" s="46"/>
      <c r="E13" s="42">
        <f>ROUNDDOWN(AVERAGE(H5:H12),-2)</f>
        <v>280800</v>
      </c>
      <c r="F13" s="47"/>
      <c r="G13" s="46" t="s">
        <v>38</v>
      </c>
      <c r="H13" s="46"/>
      <c r="I13" s="46"/>
      <c r="J13" s="43" t="str">
        <f>COUNTIF(출시연도,"2022년")&amp;"건"</f>
        <v>2건</v>
      </c>
    </row>
    <row r="14" spans="2:10" ht="27.75" thickBot="1" x14ac:dyDescent="0.35">
      <c r="B14" s="49" t="s">
        <v>50</v>
      </c>
      <c r="C14" s="50"/>
      <c r="D14" s="50"/>
      <c r="E14" s="21">
        <f>SUMIF(C5:C12,"일라오미",G5:G12)</f>
        <v>3250</v>
      </c>
      <c r="F14" s="48"/>
      <c r="G14" s="18" t="s">
        <v>16</v>
      </c>
      <c r="H14" s="6" t="s">
        <v>9</v>
      </c>
      <c r="I14" s="19" t="s">
        <v>34</v>
      </c>
      <c r="J14" s="22">
        <f>VLOOKUP(H14,D5:H12,4,FALSE)</f>
        <v>1150</v>
      </c>
    </row>
    <row r="16" spans="2:10" x14ac:dyDescent="0.3">
      <c r="E16" s="23"/>
    </row>
    <row r="17" spans="6:6" x14ac:dyDescent="0.3">
      <c r="F17" s="30"/>
    </row>
    <row r="26" spans="6:6" ht="39.6" customHeight="1" x14ac:dyDescent="0.3"/>
  </sheetData>
  <mergeCells count="4">
    <mergeCell ref="B13:D13"/>
    <mergeCell ref="B14:D14"/>
    <mergeCell ref="G13:I13"/>
    <mergeCell ref="F13:F14"/>
  </mergeCells>
  <phoneticPr fontId="2" type="noConversion"/>
  <conditionalFormatting sqref="B5:J12">
    <cfRule type="expression" dxfId="2" priority="3">
      <formula>$F5&gt;=1</formula>
    </cfRule>
  </conditionalFormatting>
  <dataValidations count="1">
    <dataValidation type="list" allowBlank="1" showInputMessage="1" showErrorMessage="1" sqref="H14" xr:uid="{DA7844EC-83AB-4A19-8B3F-6E9F25EC7F92}">
      <formula1>$D$5:$D$12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4D7E1-A6FC-4AE7-B03A-90E392E94121}">
  <dimension ref="B1:H21"/>
  <sheetViews>
    <sheetView topLeftCell="B1" workbookViewId="0">
      <selection activeCell="B11" sqref="B11:G11"/>
    </sheetView>
  </sheetViews>
  <sheetFormatPr defaultColWidth="8.75" defaultRowHeight="13.5" x14ac:dyDescent="0.3"/>
  <cols>
    <col min="1" max="1" width="1.625" style="1" customWidth="1"/>
    <col min="2" max="2" width="12.75" style="1" bestFit="1" customWidth="1"/>
    <col min="3" max="3" width="16.25" style="1" bestFit="1" customWidth="1"/>
    <col min="4" max="4" width="18.25" style="1" bestFit="1" customWidth="1"/>
    <col min="5" max="5" width="8.5" style="1" bestFit="1" customWidth="1"/>
    <col min="6" max="6" width="11.125" style="1" customWidth="1"/>
    <col min="7" max="7" width="10.125" style="1" customWidth="1"/>
    <col min="8" max="8" width="13" style="1" customWidth="1"/>
    <col min="9" max="16384" width="8.75" style="1"/>
  </cols>
  <sheetData>
    <row r="1" spans="2:8" ht="14.25" thickBot="1" x14ac:dyDescent="0.35"/>
    <row r="2" spans="2:8" ht="27.75" thickBot="1" x14ac:dyDescent="0.35">
      <c r="B2" s="8" t="s">
        <v>17</v>
      </c>
      <c r="C2" s="9" t="s">
        <v>20</v>
      </c>
      <c r="D2" s="9" t="s">
        <v>15</v>
      </c>
      <c r="E2" s="9" t="s">
        <v>18</v>
      </c>
      <c r="F2" s="10" t="s">
        <v>33</v>
      </c>
      <c r="G2" s="10" t="s">
        <v>35</v>
      </c>
      <c r="H2" s="44" t="s">
        <v>19</v>
      </c>
    </row>
    <row r="3" spans="2:8" x14ac:dyDescent="0.3">
      <c r="B3" s="31" t="s">
        <v>30</v>
      </c>
      <c r="C3" s="32" t="s">
        <v>24</v>
      </c>
      <c r="D3" s="32" t="s">
        <v>9</v>
      </c>
      <c r="E3" s="32" t="s">
        <v>10</v>
      </c>
      <c r="F3" s="33">
        <v>1</v>
      </c>
      <c r="G3" s="34">
        <v>1119.9999999999993</v>
      </c>
      <c r="H3" s="35">
        <v>315000</v>
      </c>
    </row>
    <row r="4" spans="2:8" x14ac:dyDescent="0.3">
      <c r="B4" s="4" t="s">
        <v>26</v>
      </c>
      <c r="C4" s="2" t="s">
        <v>25</v>
      </c>
      <c r="D4" s="2" t="s">
        <v>4</v>
      </c>
      <c r="E4" s="2" t="s">
        <v>5</v>
      </c>
      <c r="F4" s="24">
        <v>0.8</v>
      </c>
      <c r="G4" s="3">
        <v>1340</v>
      </c>
      <c r="H4" s="11">
        <v>89000</v>
      </c>
    </row>
    <row r="5" spans="2:8" x14ac:dyDescent="0.3">
      <c r="B5" s="4" t="s">
        <v>31</v>
      </c>
      <c r="C5" s="2" t="s">
        <v>23</v>
      </c>
      <c r="D5" s="2" t="s">
        <v>12</v>
      </c>
      <c r="E5" s="2" t="s">
        <v>5</v>
      </c>
      <c r="F5" s="24">
        <v>0.75</v>
      </c>
      <c r="G5" s="3">
        <v>850</v>
      </c>
      <c r="H5" s="11">
        <v>112750</v>
      </c>
    </row>
    <row r="6" spans="2:8" x14ac:dyDescent="0.3">
      <c r="B6" s="4" t="s">
        <v>29</v>
      </c>
      <c r="C6" s="2" t="s">
        <v>24</v>
      </c>
      <c r="D6" s="2" t="s">
        <v>7</v>
      </c>
      <c r="E6" s="2" t="s">
        <v>8</v>
      </c>
      <c r="F6" s="24">
        <v>0.6</v>
      </c>
      <c r="G6" s="3">
        <v>1180</v>
      </c>
      <c r="H6" s="11">
        <v>151140</v>
      </c>
    </row>
    <row r="7" spans="2:8" x14ac:dyDescent="0.3">
      <c r="B7" s="4" t="s">
        <v>27</v>
      </c>
      <c r="C7" s="2" t="s">
        <v>25</v>
      </c>
      <c r="D7" s="2" t="s">
        <v>6</v>
      </c>
      <c r="E7" s="2" t="s">
        <v>3</v>
      </c>
      <c r="F7" s="24">
        <v>0.8</v>
      </c>
      <c r="G7" s="3">
        <v>1500</v>
      </c>
      <c r="H7" s="11">
        <v>138800</v>
      </c>
    </row>
    <row r="8" spans="2:8" x14ac:dyDescent="0.3">
      <c r="B8" s="4" t="s">
        <v>39</v>
      </c>
      <c r="C8" s="2" t="s">
        <v>24</v>
      </c>
      <c r="D8" s="2" t="s">
        <v>11</v>
      </c>
      <c r="E8" s="2" t="s">
        <v>8</v>
      </c>
      <c r="F8" s="24">
        <v>1.5</v>
      </c>
      <c r="G8" s="3">
        <v>1600</v>
      </c>
      <c r="H8" s="11">
        <v>789500</v>
      </c>
    </row>
    <row r="9" spans="2:8" x14ac:dyDescent="0.3">
      <c r="B9" s="4" t="s">
        <v>28</v>
      </c>
      <c r="C9" s="2" t="s">
        <v>23</v>
      </c>
      <c r="D9" s="2" t="s">
        <v>22</v>
      </c>
      <c r="E9" s="2" t="s">
        <v>3</v>
      </c>
      <c r="F9" s="24">
        <v>0.62</v>
      </c>
      <c r="G9" s="3">
        <v>1200</v>
      </c>
      <c r="H9" s="11">
        <v>78570</v>
      </c>
    </row>
    <row r="10" spans="2:8" ht="14.25" thickBot="1" x14ac:dyDescent="0.35">
      <c r="B10" s="5" t="s">
        <v>32</v>
      </c>
      <c r="C10" s="6" t="s">
        <v>23</v>
      </c>
      <c r="D10" s="6" t="s">
        <v>13</v>
      </c>
      <c r="E10" s="6" t="s">
        <v>14</v>
      </c>
      <c r="F10" s="25">
        <v>1</v>
      </c>
      <c r="G10" s="7">
        <v>1200</v>
      </c>
      <c r="H10" s="12">
        <v>572150</v>
      </c>
    </row>
    <row r="11" spans="2:8" x14ac:dyDescent="0.3">
      <c r="B11" s="51" t="s">
        <v>40</v>
      </c>
      <c r="C11" s="51"/>
      <c r="D11" s="51"/>
      <c r="E11" s="51"/>
      <c r="F11" s="51"/>
      <c r="G11" s="51"/>
      <c r="H11" s="27">
        <f>DAVERAGE(B2:H10,G2,C2:C3)</f>
        <v>1299.9999999999998</v>
      </c>
    </row>
    <row r="13" spans="2:8" ht="14.25" thickBot="1" x14ac:dyDescent="0.35"/>
    <row r="14" spans="2:8" ht="14.25" thickBot="1" x14ac:dyDescent="0.35">
      <c r="B14" s="9" t="s">
        <v>21</v>
      </c>
      <c r="C14" s="10" t="s">
        <v>48</v>
      </c>
    </row>
    <row r="15" spans="2:8" x14ac:dyDescent="0.3">
      <c r="B15" s="1" t="s">
        <v>41</v>
      </c>
      <c r="C15" s="1" t="s">
        <v>49</v>
      </c>
    </row>
    <row r="17" spans="2:6" ht="14.25" thickBot="1" x14ac:dyDescent="0.35"/>
    <row r="18" spans="2:6" ht="27.75" thickBot="1" x14ac:dyDescent="0.35">
      <c r="B18" s="8" t="s">
        <v>17</v>
      </c>
      <c r="C18" s="9" t="s">
        <v>15</v>
      </c>
      <c r="D18" s="9" t="s">
        <v>18</v>
      </c>
      <c r="E18" s="10" t="s">
        <v>33</v>
      </c>
      <c r="F18" s="10" t="s">
        <v>19</v>
      </c>
    </row>
    <row r="19" spans="2:6" x14ac:dyDescent="0.3">
      <c r="B19" s="4" t="s">
        <v>31</v>
      </c>
      <c r="C19" s="2" t="s">
        <v>12</v>
      </c>
      <c r="D19" s="2" t="s">
        <v>5</v>
      </c>
      <c r="E19" s="24">
        <v>0.75</v>
      </c>
      <c r="F19" s="11">
        <v>112750</v>
      </c>
    </row>
    <row r="20" spans="2:6" x14ac:dyDescent="0.3">
      <c r="B20" s="4" t="s">
        <v>27</v>
      </c>
      <c r="C20" s="2" t="s">
        <v>6</v>
      </c>
      <c r="D20" s="2" t="s">
        <v>3</v>
      </c>
      <c r="E20" s="24">
        <v>0.8</v>
      </c>
      <c r="F20" s="11">
        <v>138800</v>
      </c>
    </row>
    <row r="21" spans="2:6" ht="14.25" thickBot="1" x14ac:dyDescent="0.35">
      <c r="B21" s="5" t="s">
        <v>32</v>
      </c>
      <c r="C21" s="6" t="s">
        <v>13</v>
      </c>
      <c r="D21" s="6" t="s">
        <v>14</v>
      </c>
      <c r="E21" s="25">
        <v>1</v>
      </c>
      <c r="F21" s="12">
        <v>572150</v>
      </c>
    </row>
  </sheetData>
  <mergeCells count="1">
    <mergeCell ref="B11:G11"/>
  </mergeCells>
  <phoneticPr fontId="2" type="noConversion"/>
  <conditionalFormatting sqref="B3:H10">
    <cfRule type="expression" dxfId="1" priority="1">
      <formula>$F3&gt;=1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79EF8-55BF-4225-A82B-2B38B608814A}">
  <dimension ref="B1:H18"/>
  <sheetViews>
    <sheetView workbookViewId="0">
      <selection activeCell="H7" sqref="H7"/>
    </sheetView>
  </sheetViews>
  <sheetFormatPr defaultColWidth="8.75" defaultRowHeight="13.5" x14ac:dyDescent="0.3"/>
  <cols>
    <col min="1" max="1" width="1.625" style="1" customWidth="1"/>
    <col min="2" max="2" width="10.125" style="1" customWidth="1"/>
    <col min="3" max="3" width="15.625" style="1" bestFit="1" customWidth="1"/>
    <col min="4" max="4" width="19.75" style="1" customWidth="1"/>
    <col min="5" max="5" width="11.125" style="1" customWidth="1"/>
    <col min="6" max="6" width="8.25" style="1" customWidth="1"/>
    <col min="7" max="7" width="10.125" style="1" customWidth="1"/>
    <col min="8" max="8" width="13" style="1" customWidth="1"/>
    <col min="9" max="16384" width="8.75" style="1"/>
  </cols>
  <sheetData>
    <row r="1" spans="2:8" ht="14.25" thickBot="1" x14ac:dyDescent="0.35"/>
    <row r="2" spans="2:8" ht="27.75" thickBot="1" x14ac:dyDescent="0.35">
      <c r="B2" s="8" t="s">
        <v>17</v>
      </c>
      <c r="C2" s="9" t="s">
        <v>20</v>
      </c>
      <c r="D2" s="9" t="s">
        <v>15</v>
      </c>
      <c r="E2" s="9" t="s">
        <v>18</v>
      </c>
      <c r="F2" s="10" t="s">
        <v>33</v>
      </c>
      <c r="G2" s="10" t="s">
        <v>35</v>
      </c>
      <c r="H2" s="10" t="s">
        <v>19</v>
      </c>
    </row>
    <row r="3" spans="2:8" x14ac:dyDescent="0.3">
      <c r="B3" s="31" t="s">
        <v>30</v>
      </c>
      <c r="C3" s="32" t="s">
        <v>24</v>
      </c>
      <c r="D3" s="32" t="s">
        <v>9</v>
      </c>
      <c r="E3" s="32" t="s">
        <v>10</v>
      </c>
      <c r="F3" s="33">
        <v>1</v>
      </c>
      <c r="G3" s="34">
        <v>1150</v>
      </c>
      <c r="H3" s="35">
        <v>315000</v>
      </c>
    </row>
    <row r="4" spans="2:8" x14ac:dyDescent="0.3">
      <c r="B4" s="4" t="s">
        <v>29</v>
      </c>
      <c r="C4" s="2" t="s">
        <v>24</v>
      </c>
      <c r="D4" s="2" t="s">
        <v>7</v>
      </c>
      <c r="E4" s="2" t="s">
        <v>8</v>
      </c>
      <c r="F4" s="24">
        <v>0.6</v>
      </c>
      <c r="G4" s="3">
        <v>1180</v>
      </c>
      <c r="H4" s="11">
        <v>151140</v>
      </c>
    </row>
    <row r="5" spans="2:8" x14ac:dyDescent="0.3">
      <c r="B5" s="4" t="s">
        <v>39</v>
      </c>
      <c r="C5" s="2" t="s">
        <v>24</v>
      </c>
      <c r="D5" s="2" t="s">
        <v>11</v>
      </c>
      <c r="E5" s="2" t="s">
        <v>8</v>
      </c>
      <c r="F5" s="24">
        <v>1.5</v>
      </c>
      <c r="G5" s="3">
        <v>1600</v>
      </c>
      <c r="H5" s="11">
        <v>789500</v>
      </c>
    </row>
    <row r="6" spans="2:8" x14ac:dyDescent="0.3">
      <c r="B6" s="4"/>
      <c r="C6" s="13" t="s">
        <v>47</v>
      </c>
      <c r="D6" s="2">
        <f>SUBTOTAL(3,D3:D5)</f>
        <v>3</v>
      </c>
      <c r="E6" s="2"/>
      <c r="F6" s="24"/>
      <c r="G6" s="3"/>
      <c r="H6" s="11"/>
    </row>
    <row r="7" spans="2:8" x14ac:dyDescent="0.3">
      <c r="B7" s="4"/>
      <c r="C7" s="13" t="s">
        <v>42</v>
      </c>
      <c r="D7" s="2"/>
      <c r="E7" s="2"/>
      <c r="F7" s="24"/>
      <c r="G7" s="3"/>
      <c r="H7" s="11">
        <f>SUBTOTAL(1,H3:H5)</f>
        <v>418546.66666666669</v>
      </c>
    </row>
    <row r="8" spans="2:8" x14ac:dyDescent="0.3">
      <c r="B8" s="4" t="s">
        <v>31</v>
      </c>
      <c r="C8" s="2" t="s">
        <v>23</v>
      </c>
      <c r="D8" s="2" t="s">
        <v>12</v>
      </c>
      <c r="E8" s="2" t="s">
        <v>5</v>
      </c>
      <c r="F8" s="24">
        <v>0.75</v>
      </c>
      <c r="G8" s="3">
        <v>850</v>
      </c>
      <c r="H8" s="11">
        <v>112750</v>
      </c>
    </row>
    <row r="9" spans="2:8" x14ac:dyDescent="0.3">
      <c r="B9" s="4" t="s">
        <v>28</v>
      </c>
      <c r="C9" s="2" t="s">
        <v>23</v>
      </c>
      <c r="D9" s="2" t="s">
        <v>22</v>
      </c>
      <c r="E9" s="2" t="s">
        <v>3</v>
      </c>
      <c r="F9" s="24">
        <v>0.62</v>
      </c>
      <c r="G9" s="3">
        <v>1200</v>
      </c>
      <c r="H9" s="11">
        <v>78570</v>
      </c>
    </row>
    <row r="10" spans="2:8" x14ac:dyDescent="0.3">
      <c r="B10" s="4" t="s">
        <v>32</v>
      </c>
      <c r="C10" s="2" t="s">
        <v>23</v>
      </c>
      <c r="D10" s="2" t="s">
        <v>13</v>
      </c>
      <c r="E10" s="2" t="s">
        <v>14</v>
      </c>
      <c r="F10" s="24">
        <v>1</v>
      </c>
      <c r="G10" s="3">
        <v>1200</v>
      </c>
      <c r="H10" s="11">
        <v>572150</v>
      </c>
    </row>
    <row r="11" spans="2:8" x14ac:dyDescent="0.3">
      <c r="B11" s="4"/>
      <c r="C11" s="13" t="s">
        <v>46</v>
      </c>
      <c r="D11" s="2">
        <f>SUBTOTAL(3,D8:D10)</f>
        <v>3</v>
      </c>
      <c r="E11" s="2"/>
      <c r="F11" s="24"/>
      <c r="G11" s="3"/>
      <c r="H11" s="11"/>
    </row>
    <row r="12" spans="2:8" x14ac:dyDescent="0.3">
      <c r="B12" s="4"/>
      <c r="C12" s="13" t="s">
        <v>43</v>
      </c>
      <c r="D12" s="2"/>
      <c r="E12" s="2"/>
      <c r="F12" s="24"/>
      <c r="G12" s="3"/>
      <c r="H12" s="11">
        <f>SUBTOTAL(1,H8:H10)</f>
        <v>254490</v>
      </c>
    </row>
    <row r="13" spans="2:8" x14ac:dyDescent="0.3">
      <c r="B13" s="4" t="s">
        <v>26</v>
      </c>
      <c r="C13" s="2" t="s">
        <v>25</v>
      </c>
      <c r="D13" s="2" t="s">
        <v>4</v>
      </c>
      <c r="E13" s="2" t="s">
        <v>5</v>
      </c>
      <c r="F13" s="24">
        <v>0.8</v>
      </c>
      <c r="G13" s="3">
        <v>1340</v>
      </c>
      <c r="H13" s="11">
        <v>89000</v>
      </c>
    </row>
    <row r="14" spans="2:8" ht="14.25" thickBot="1" x14ac:dyDescent="0.35">
      <c r="B14" s="5" t="s">
        <v>27</v>
      </c>
      <c r="C14" s="6" t="s">
        <v>25</v>
      </c>
      <c r="D14" s="6" t="s">
        <v>6</v>
      </c>
      <c r="E14" s="6" t="s">
        <v>3</v>
      </c>
      <c r="F14" s="25">
        <v>0.8</v>
      </c>
      <c r="G14" s="7">
        <v>1500</v>
      </c>
      <c r="H14" s="12">
        <v>138800</v>
      </c>
    </row>
    <row r="15" spans="2:8" x14ac:dyDescent="0.3">
      <c r="B15" s="26"/>
      <c r="C15" s="29" t="s">
        <v>45</v>
      </c>
      <c r="D15" s="26">
        <f>SUBTOTAL(3,D13:D14)</f>
        <v>2</v>
      </c>
      <c r="E15" s="26"/>
      <c r="F15" s="28"/>
      <c r="G15" s="15"/>
      <c r="H15" s="14"/>
    </row>
    <row r="16" spans="2:8" x14ac:dyDescent="0.3">
      <c r="B16" s="26"/>
      <c r="C16" s="29" t="s">
        <v>44</v>
      </c>
      <c r="D16" s="26"/>
      <c r="E16" s="26"/>
      <c r="F16" s="28"/>
      <c r="G16" s="15"/>
      <c r="H16" s="14">
        <f>SUBTOTAL(1,H13:H14)</f>
        <v>113900</v>
      </c>
    </row>
    <row r="17" spans="2:8" x14ac:dyDescent="0.3">
      <c r="B17" s="26"/>
      <c r="C17" s="29" t="s">
        <v>0</v>
      </c>
      <c r="D17" s="26">
        <f>SUBTOTAL(3,D3:D14)</f>
        <v>8</v>
      </c>
      <c r="E17" s="26"/>
      <c r="F17" s="28"/>
      <c r="G17" s="15"/>
      <c r="H17" s="14"/>
    </row>
    <row r="18" spans="2:8" x14ac:dyDescent="0.3">
      <c r="B18" s="26"/>
      <c r="C18" s="29" t="s">
        <v>1</v>
      </c>
      <c r="D18" s="26"/>
      <c r="E18" s="26"/>
      <c r="F18" s="28"/>
      <c r="G18" s="15"/>
      <c r="H18" s="14">
        <f>SUBTOTAL(1,H3:H14)</f>
        <v>280863.75</v>
      </c>
    </row>
  </sheetData>
  <sortState xmlns:xlrd2="http://schemas.microsoft.com/office/spreadsheetml/2017/richdata2" ref="B3:H14">
    <sortCondition ref="C3:C14" customList="네소프레소,일라오미,네소카페"/>
  </sortState>
  <phoneticPr fontId="2" type="noConversion"/>
  <conditionalFormatting sqref="B3:H18">
    <cfRule type="expression" dxfId="0" priority="2">
      <formula>$F3&gt;=1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워크시트</vt:lpstr>
      </vt:variant>
      <vt:variant>
        <vt:i4>3</vt:i4>
      </vt:variant>
      <vt:variant>
        <vt:lpstr>차트</vt:lpstr>
      </vt:variant>
      <vt:variant>
        <vt:i4>1</vt:i4>
      </vt:variant>
      <vt:variant>
        <vt:lpstr>이름 지정된 범위</vt:lpstr>
      </vt:variant>
      <vt:variant>
        <vt:i4>3</vt:i4>
      </vt:variant>
    </vt:vector>
  </HeadingPairs>
  <TitlesOfParts>
    <vt:vector size="7" baseType="lpstr">
      <vt:lpstr>제1작업</vt:lpstr>
      <vt:lpstr>제2작업</vt:lpstr>
      <vt:lpstr>제3작업</vt:lpstr>
      <vt:lpstr>제4작업</vt:lpstr>
      <vt:lpstr>제2작업!Criteria</vt:lpstr>
      <vt:lpstr>제2작업!Extract</vt:lpstr>
      <vt:lpstr>출시연도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유가희</cp:lastModifiedBy>
  <dcterms:created xsi:type="dcterms:W3CDTF">2023-07-20T01:12:47Z</dcterms:created>
  <dcterms:modified xsi:type="dcterms:W3CDTF">2024-03-10T13:22:31Z</dcterms:modified>
</cp:coreProperties>
</file>